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e1e22859b27dc/Documenten/Prive/Stichting Muziek voor Kinderen/"/>
    </mc:Choice>
  </mc:AlternateContent>
  <xr:revisionPtr revIDLastSave="169" documentId="8_{DBD58473-6C21-40BB-9E0F-9828E74EDA7F}" xr6:coauthVersionLast="45" xr6:coauthVersionMax="45" xr10:uidLastSave="{D3334939-30A0-46D8-9CBB-AC866A16AC7B}"/>
  <bookViews>
    <workbookView xWindow="-108" yWindow="-108" windowWidth="23256" windowHeight="12576" activeTab="3" xr2:uid="{92848AE2-706E-4C5C-8491-DB1D39EFFDFE}"/>
  </bookViews>
  <sheets>
    <sheet name="W&amp;V 2018-2019" sheetId="1" r:id="rId1"/>
    <sheet name="Balans 2018-2019" sheetId="3" r:id="rId2"/>
    <sheet name="2018" sheetId="4" r:id="rId3"/>
    <sheet name="2019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3" l="1"/>
  <c r="J5" i="3"/>
  <c r="E25" i="5" l="1"/>
  <c r="E16" i="4"/>
  <c r="C22" i="4"/>
  <c r="E20" i="4"/>
  <c r="E22" i="4" l="1"/>
  <c r="C21" i="5"/>
  <c r="E21" i="5" s="1"/>
  <c r="C8" i="5"/>
  <c r="D27" i="5"/>
  <c r="C27" i="5"/>
  <c r="E26" i="5"/>
  <c r="E21" i="4"/>
  <c r="C7" i="4"/>
  <c r="C16" i="4"/>
  <c r="E27" i="5" l="1"/>
  <c r="C6" i="3"/>
  <c r="E6" i="3"/>
  <c r="D6" i="1"/>
  <c r="L3" i="3" l="1"/>
  <c r="J3" i="3"/>
  <c r="F17" i="1" l="1"/>
  <c r="D17" i="1"/>
  <c r="F6" i="1"/>
  <c r="D19" i="1" l="1"/>
  <c r="F19" i="1"/>
  <c r="L6" i="3" s="1"/>
  <c r="L10" i="3" l="1"/>
  <c r="J4" i="3" s="1"/>
  <c r="J6" i="3" s="1"/>
  <c r="E7" i="3"/>
  <c r="E8" i="3" s="1"/>
  <c r="E10" i="3" s="1"/>
  <c r="D22" i="1"/>
  <c r="F22" i="1"/>
  <c r="D22" i="4"/>
  <c r="C7" i="3" l="1"/>
  <c r="C8" i="3" s="1"/>
  <c r="C10" i="3" s="1"/>
  <c r="J10" i="3"/>
</calcChain>
</file>

<file path=xl/sharedStrings.xml><?xml version="1.0" encoding="utf-8"?>
<sst xmlns="http://schemas.openxmlformats.org/spreadsheetml/2006/main" count="80" uniqueCount="59">
  <si>
    <t>Operationele kosten</t>
  </si>
  <si>
    <t>Operationeel resultaat</t>
  </si>
  <si>
    <t>Financiële baten en lasten</t>
  </si>
  <si>
    <t>Bijzondere baten en lasten</t>
  </si>
  <si>
    <t xml:space="preserve">Stichting Muziek voor Kinderen </t>
  </si>
  <si>
    <t>Balans</t>
  </si>
  <si>
    <t>ACTIVA</t>
  </si>
  <si>
    <t>PASSIVA</t>
  </si>
  <si>
    <t>Vaste activa</t>
  </si>
  <si>
    <t>Vlottende activa</t>
  </si>
  <si>
    <t>Totaal activa</t>
  </si>
  <si>
    <t>Totaal passiva</t>
  </si>
  <si>
    <t xml:space="preserve">Totaal inkomsten </t>
  </si>
  <si>
    <t xml:space="preserve">Bankkosten </t>
  </si>
  <si>
    <t xml:space="preserve">Instrumenten </t>
  </si>
  <si>
    <t xml:space="preserve"> </t>
  </si>
  <si>
    <t>Resultaat</t>
  </si>
  <si>
    <t xml:space="preserve">Tickets </t>
  </si>
  <si>
    <t xml:space="preserve">Donaties via de bank </t>
  </si>
  <si>
    <t xml:space="preserve">Contante donaties gestort </t>
  </si>
  <si>
    <t>Betaling salaris Tony</t>
  </si>
  <si>
    <t xml:space="preserve">Operationeel resultaat </t>
  </si>
  <si>
    <t xml:space="preserve">Kapitaal </t>
  </si>
  <si>
    <t>Liquide middelen (Bank)</t>
  </si>
  <si>
    <t>Vermogen</t>
  </si>
  <si>
    <t>Financieel overzicht 2018 - Stichting Muziek voor kinderen</t>
  </si>
  <si>
    <t>EURO</t>
  </si>
  <si>
    <t>INKOMEN</t>
  </si>
  <si>
    <t>Donaties</t>
  </si>
  <si>
    <t>Totaal</t>
  </si>
  <si>
    <t>UITGAVEN</t>
  </si>
  <si>
    <t>Uganda - ondersteuning St Mary Kevin Orphanage</t>
  </si>
  <si>
    <t>HU2 Jazz ConneXion - bijdrage uitwisseling</t>
  </si>
  <si>
    <t>Stichting Derdewereld Hulp - bijdrage muziekinstrumenten</t>
  </si>
  <si>
    <t>Overige uitgaven (site en zakelijke rekening)</t>
  </si>
  <si>
    <t>1.1.2018</t>
  </si>
  <si>
    <t>31.12.2018</t>
  </si>
  <si>
    <t>Verandering</t>
  </si>
  <si>
    <t>Zakelijke kwartaal spaarrekening</t>
  </si>
  <si>
    <t>Totaal - NL24 INGB 0004 2310 19</t>
  </si>
  <si>
    <t>Financieel overzicht 2019 - Stichting Muziek voor kinderen</t>
  </si>
  <si>
    <t>1.1.2019</t>
  </si>
  <si>
    <t>31.12.2019</t>
  </si>
  <si>
    <t xml:space="preserve">Salaris Tony </t>
  </si>
  <si>
    <t xml:space="preserve">W&amp;V </t>
  </si>
  <si>
    <t>Donaties gestort</t>
  </si>
  <si>
    <t xml:space="preserve">Contante opnames voor reparaties instrumenten </t>
  </si>
  <si>
    <t xml:space="preserve">Verblijf SMK Samira </t>
  </si>
  <si>
    <t>INKOMSTEN</t>
  </si>
  <si>
    <t>Overige kosten (taxi, cadeau Paul, pasfoto etc etc)</t>
  </si>
  <si>
    <t>afgerond</t>
  </si>
  <si>
    <t>Bankkosten en site</t>
  </si>
  <si>
    <t xml:space="preserve">zie 2018 fin overzicht </t>
  </si>
  <si>
    <t>Verblijfskosten Tony en Brian Nederland</t>
  </si>
  <si>
    <t xml:space="preserve">Verblijfskosten Tony en Brian Nederland </t>
  </si>
  <si>
    <t>Controlegetal</t>
  </si>
  <si>
    <t>Donaties via Bank</t>
  </si>
  <si>
    <t xml:space="preserve">Saldo lopende rekening </t>
  </si>
  <si>
    <t>Saldo lopende 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</si>
</sst>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8" formatCode="&quot;€&quot;\ #,##0.00;[Red]&quot;€&quot;\ \-#,##0.0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0.0%"/>
    <numFmt numFmtId="165" formatCode="_ &quot;€&quot;\ * #,##0;_ &quot;€&quot;\ * \-#,##0;_ &quot;€&quot;\ * &quot;-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8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1536301767021"/>
      </left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1536301767021"/>
      </left>
      <right style="thin">
        <color theme="0" tint="-0.14981536301767021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42" fontId="0" fillId="0" borderId="3" xfId="1" applyNumberFormat="1" applyFont="1" applyBorder="1" applyProtection="1">
      <protection locked="0"/>
    </xf>
    <xf numFmtId="164" fontId="0" fillId="0" borderId="2" xfId="2" applyNumberFormat="1" applyFont="1" applyBorder="1" applyProtection="1"/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2" fontId="6" fillId="0" borderId="3" xfId="1" applyNumberFormat="1" applyFont="1" applyBorder="1" applyProtection="1"/>
    <xf numFmtId="0" fontId="0" fillId="0" borderId="3" xfId="0" quotePrefix="1" applyBorder="1" applyAlignment="1" applyProtection="1">
      <alignment horizontal="left"/>
      <protection locked="0"/>
    </xf>
    <xf numFmtId="42" fontId="2" fillId="0" borderId="3" xfId="1" applyNumberFormat="1" applyFont="1" applyBorder="1" applyProtection="1">
      <protection locked="0"/>
    </xf>
    <xf numFmtId="164" fontId="0" fillId="0" borderId="2" xfId="5" applyNumberFormat="1" applyFont="1" applyBorder="1" applyProtection="1"/>
    <xf numFmtId="0" fontId="0" fillId="3" borderId="3" xfId="0" applyFill="1" applyBorder="1" applyProtection="1"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42" fontId="6" fillId="3" borderId="3" xfId="1" applyNumberFormat="1" applyFont="1" applyFill="1" applyBorder="1" applyProtection="1"/>
    <xf numFmtId="0" fontId="0" fillId="0" borderId="5" xfId="0" applyBorder="1"/>
    <xf numFmtId="0" fontId="7" fillId="0" borderId="4" xfId="0" applyFont="1" applyBorder="1"/>
    <xf numFmtId="0" fontId="0" fillId="0" borderId="4" xfId="0" applyBorder="1"/>
    <xf numFmtId="4" fontId="0" fillId="0" borderId="4" xfId="0" applyNumberFormat="1" applyBorder="1"/>
    <xf numFmtId="165" fontId="2" fillId="0" borderId="3" xfId="1" applyNumberFormat="1" applyFont="1" applyBorder="1" applyProtection="1"/>
    <xf numFmtId="164" fontId="0" fillId="0" borderId="4" xfId="5" applyNumberFormat="1" applyFont="1" applyBorder="1"/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4" fillId="4" borderId="0" xfId="0" applyFont="1" applyFill="1" applyProtection="1">
      <protection locked="0"/>
    </xf>
    <xf numFmtId="0" fontId="0" fillId="4" borderId="0" xfId="0" applyFill="1"/>
    <xf numFmtId="0" fontId="0" fillId="0" borderId="0" xfId="0" applyBorder="1" applyAlignment="1">
      <alignment wrapText="1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6" fontId="9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6" fontId="10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8" fontId="9" fillId="0" borderId="0" xfId="0" applyNumberFormat="1" applyFont="1" applyBorder="1" applyAlignment="1">
      <alignment horizontal="right" wrapText="1"/>
    </xf>
    <xf numFmtId="8" fontId="11" fillId="0" borderId="0" xfId="0" applyNumberFormat="1" applyFont="1" applyBorder="1" applyAlignment="1">
      <alignment horizontal="right" wrapText="1"/>
    </xf>
    <xf numFmtId="8" fontId="10" fillId="0" borderId="0" xfId="0" applyNumberFormat="1" applyFont="1" applyBorder="1" applyAlignment="1">
      <alignment horizontal="right" wrapText="1"/>
    </xf>
    <xf numFmtId="6" fontId="12" fillId="0" borderId="0" xfId="0" applyNumberFormat="1" applyFont="1" applyBorder="1" applyAlignment="1">
      <alignment wrapText="1"/>
    </xf>
    <xf numFmtId="6" fontId="6" fillId="0" borderId="3" xfId="1" applyNumberFormat="1" applyFont="1" applyBorder="1" applyProtection="1"/>
    <xf numFmtId="6" fontId="2" fillId="0" borderId="3" xfId="1" applyNumberFormat="1" applyFont="1" applyBorder="1" applyProtection="1">
      <protection locked="0"/>
    </xf>
    <xf numFmtId="164" fontId="6" fillId="3" borderId="3" xfId="1" applyNumberFormat="1" applyFont="1" applyFill="1" applyBorder="1" applyProtection="1"/>
    <xf numFmtId="6" fontId="0" fillId="0" borderId="3" xfId="1" applyNumberFormat="1" applyFont="1" applyBorder="1" applyProtection="1">
      <protection locked="0"/>
    </xf>
    <xf numFmtId="42" fontId="0" fillId="0" borderId="2" xfId="1" applyNumberFormat="1" applyFont="1" applyBorder="1" applyProtection="1">
      <protection locked="0"/>
    </xf>
    <xf numFmtId="8" fontId="11" fillId="0" borderId="0" xfId="0" applyNumberFormat="1" applyFont="1" applyFill="1" applyBorder="1" applyAlignment="1">
      <alignment horizontal="right" wrapText="1"/>
    </xf>
    <xf numFmtId="6" fontId="11" fillId="0" borderId="0" xfId="0" applyNumberFormat="1" applyFont="1" applyBorder="1" applyAlignment="1">
      <alignment horizontal="right" wrapText="1"/>
    </xf>
  </cellXfs>
  <cellStyles count="6">
    <cellStyle name="Procent" xfId="2" builtinId="5"/>
    <cellStyle name="Procent 2" xfId="5" xr:uid="{2F8D7EE7-50AD-4521-BD45-CB9F8655B60F}"/>
    <cellStyle name="Standaard" xfId="0" builtinId="0"/>
    <cellStyle name="Standaard 2" xfId="3" xr:uid="{A7CDE043-F21A-40F6-AFDD-E3AB814A58D7}"/>
    <cellStyle name="Valuta" xfId="1" builtinId="4"/>
    <cellStyle name="Valuta 2" xfId="4" xr:uid="{C9A6E874-EF64-4C7D-8814-4B97B26A44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A8D8-7A80-46EC-95A1-5A04280B8660}">
  <dimension ref="B1:G24"/>
  <sheetViews>
    <sheetView workbookViewId="0">
      <selection activeCell="E21" sqref="E21"/>
    </sheetView>
  </sheetViews>
  <sheetFormatPr defaultRowHeight="14.4" x14ac:dyDescent="0.3"/>
  <cols>
    <col min="2" max="2" width="26.6640625" customWidth="1"/>
    <col min="3" max="3" width="41.88671875" bestFit="1" customWidth="1"/>
    <col min="4" max="4" width="14" customWidth="1"/>
    <col min="5" max="5" width="12.88671875" style="2" customWidth="1"/>
    <col min="6" max="6" width="14.21875" customWidth="1"/>
    <col min="7" max="7" width="18.77734375" style="2" bestFit="1" customWidth="1"/>
  </cols>
  <sheetData>
    <row r="1" spans="2:7" ht="27" x14ac:dyDescent="0.6">
      <c r="B1" s="1" t="s">
        <v>44</v>
      </c>
    </row>
    <row r="2" spans="2:7" ht="15" x14ac:dyDescent="0.35">
      <c r="B2" s="30" t="s">
        <v>4</v>
      </c>
    </row>
    <row r="3" spans="2:7" ht="15" x14ac:dyDescent="0.3">
      <c r="B3" s="29"/>
      <c r="C3" s="4"/>
      <c r="D3" s="5">
        <v>2019</v>
      </c>
      <c r="E3" s="7"/>
      <c r="F3" s="5">
        <v>2018</v>
      </c>
      <c r="G3" s="28"/>
    </row>
    <row r="4" spans="2:7" x14ac:dyDescent="0.3">
      <c r="B4" s="8"/>
      <c r="C4" s="9" t="s">
        <v>18</v>
      </c>
      <c r="D4" s="10">
        <v>5192</v>
      </c>
      <c r="E4" s="11"/>
      <c r="F4" s="10">
        <v>25</v>
      </c>
      <c r="G4" s="11"/>
    </row>
    <row r="5" spans="2:7" x14ac:dyDescent="0.3">
      <c r="B5" s="12"/>
      <c r="C5" s="13" t="s">
        <v>19</v>
      </c>
      <c r="D5" s="10">
        <v>275</v>
      </c>
      <c r="E5" s="11"/>
      <c r="F5" s="10">
        <v>0</v>
      </c>
      <c r="G5" s="11"/>
    </row>
    <row r="6" spans="2:7" ht="15" x14ac:dyDescent="0.35">
      <c r="B6" s="12"/>
      <c r="C6" s="14" t="s">
        <v>12</v>
      </c>
      <c r="D6" s="45">
        <f>SUM(D4:D5)</f>
        <v>5467</v>
      </c>
      <c r="E6" s="11"/>
      <c r="F6" s="45">
        <f>+F4-F5</f>
        <v>25</v>
      </c>
      <c r="G6" s="11"/>
    </row>
    <row r="7" spans="2:7" x14ac:dyDescent="0.3">
      <c r="B7" s="12"/>
      <c r="C7" s="16"/>
      <c r="D7" s="10"/>
      <c r="E7" s="11"/>
      <c r="F7" s="10"/>
      <c r="G7" s="11"/>
    </row>
    <row r="8" spans="2:7" x14ac:dyDescent="0.3">
      <c r="B8" s="12"/>
      <c r="C8" s="13" t="s">
        <v>13</v>
      </c>
      <c r="D8" s="10">
        <v>149.97</v>
      </c>
      <c r="E8" s="11"/>
      <c r="F8" s="10">
        <v>156</v>
      </c>
      <c r="G8" s="11" t="s">
        <v>51</v>
      </c>
    </row>
    <row r="9" spans="2:7" x14ac:dyDescent="0.3">
      <c r="B9" s="12"/>
      <c r="C9" s="13" t="s">
        <v>20</v>
      </c>
      <c r="D9" s="10">
        <v>206</v>
      </c>
      <c r="E9" s="11"/>
      <c r="F9" s="10">
        <v>0</v>
      </c>
      <c r="G9" s="11"/>
    </row>
    <row r="10" spans="2:7" x14ac:dyDescent="0.3">
      <c r="B10" s="12"/>
      <c r="C10" s="13" t="s">
        <v>14</v>
      </c>
      <c r="D10" s="10">
        <v>734</v>
      </c>
      <c r="E10" s="11"/>
      <c r="F10" s="10">
        <v>0</v>
      </c>
      <c r="G10" s="11"/>
    </row>
    <row r="11" spans="2:7" x14ac:dyDescent="0.3">
      <c r="B11" s="12"/>
      <c r="C11" s="13" t="s">
        <v>17</v>
      </c>
      <c r="D11" s="10">
        <v>1257</v>
      </c>
      <c r="E11" s="11"/>
      <c r="F11" s="10">
        <v>0</v>
      </c>
      <c r="G11" s="11"/>
    </row>
    <row r="12" spans="2:7" x14ac:dyDescent="0.3">
      <c r="B12" s="12"/>
      <c r="C12" s="13" t="s">
        <v>53</v>
      </c>
      <c r="D12" s="10">
        <v>250</v>
      </c>
      <c r="E12" s="11"/>
      <c r="F12" s="10">
        <v>0</v>
      </c>
      <c r="G12" s="11"/>
    </row>
    <row r="13" spans="2:7" x14ac:dyDescent="0.3">
      <c r="B13" s="12"/>
      <c r="C13" s="13" t="s">
        <v>46</v>
      </c>
      <c r="D13" s="10">
        <v>520</v>
      </c>
      <c r="E13" s="11"/>
      <c r="F13" s="10">
        <v>0</v>
      </c>
      <c r="G13" s="11"/>
    </row>
    <row r="14" spans="2:7" x14ac:dyDescent="0.3">
      <c r="B14" s="12"/>
      <c r="C14" s="13" t="s">
        <v>52</v>
      </c>
      <c r="D14" s="10">
        <v>0</v>
      </c>
      <c r="E14" s="10"/>
      <c r="F14" s="10">
        <v>1647</v>
      </c>
      <c r="G14" s="11"/>
    </row>
    <row r="15" spans="2:7" x14ac:dyDescent="0.3">
      <c r="B15" s="12"/>
      <c r="C15" s="13" t="s">
        <v>47</v>
      </c>
      <c r="D15" s="10">
        <v>350</v>
      </c>
      <c r="E15" s="49"/>
      <c r="F15" s="10"/>
      <c r="G15" s="11"/>
    </row>
    <row r="16" spans="2:7" x14ac:dyDescent="0.3">
      <c r="B16" s="12"/>
      <c r="C16" s="13" t="s">
        <v>49</v>
      </c>
      <c r="D16" s="10">
        <v>469</v>
      </c>
      <c r="E16" s="11"/>
      <c r="F16" s="10">
        <v>0</v>
      </c>
      <c r="G16" s="11"/>
    </row>
    <row r="17" spans="2:7" ht="15" x14ac:dyDescent="0.35">
      <c r="B17" s="12"/>
      <c r="C17" s="14" t="s">
        <v>0</v>
      </c>
      <c r="D17" s="45">
        <f>SUM(D8:D16)</f>
        <v>3935.9700000000003</v>
      </c>
      <c r="E17" s="11"/>
      <c r="F17" s="45">
        <f>SUM(F8:F16)</f>
        <v>1803</v>
      </c>
      <c r="G17" s="11"/>
    </row>
    <row r="18" spans="2:7" x14ac:dyDescent="0.3">
      <c r="B18" s="12"/>
      <c r="C18" s="13"/>
      <c r="D18" s="10"/>
      <c r="E18" s="11"/>
      <c r="F18" s="10"/>
      <c r="G18" s="11"/>
    </row>
    <row r="19" spans="2:7" ht="15" x14ac:dyDescent="0.35">
      <c r="B19" s="12"/>
      <c r="C19" s="14" t="s">
        <v>1</v>
      </c>
      <c r="D19" s="45">
        <f>+D6-D17</f>
        <v>1531.0299999999997</v>
      </c>
      <c r="E19" s="11"/>
      <c r="F19" s="48">
        <f>+F6-F17</f>
        <v>-1778</v>
      </c>
      <c r="G19" s="11"/>
    </row>
    <row r="20" spans="2:7" x14ac:dyDescent="0.3">
      <c r="B20" s="12"/>
      <c r="C20" s="13" t="s">
        <v>2</v>
      </c>
      <c r="D20" s="10">
        <v>0</v>
      </c>
      <c r="E20" s="11"/>
      <c r="F20" s="10">
        <v>0</v>
      </c>
      <c r="G20" s="11"/>
    </row>
    <row r="21" spans="2:7" x14ac:dyDescent="0.3">
      <c r="B21" s="12"/>
      <c r="C21" s="13" t="s">
        <v>3</v>
      </c>
      <c r="D21" s="10">
        <v>0</v>
      </c>
      <c r="E21" s="11"/>
      <c r="F21" s="10">
        <v>0</v>
      </c>
      <c r="G21" s="11"/>
    </row>
    <row r="22" spans="2:7" ht="15" x14ac:dyDescent="0.35">
      <c r="B22" s="12"/>
      <c r="C22" s="14" t="s">
        <v>16</v>
      </c>
      <c r="D22" s="45">
        <f>+D19+D20-D21</f>
        <v>1531.0299999999997</v>
      </c>
      <c r="E22" s="11"/>
      <c r="F22" s="45">
        <f>+F19+F20-F21</f>
        <v>-1778</v>
      </c>
      <c r="G22" s="11"/>
    </row>
    <row r="23" spans="2:7" x14ac:dyDescent="0.3">
      <c r="B23" s="12"/>
      <c r="C23" s="13"/>
      <c r="D23" s="10"/>
      <c r="E23" s="11"/>
      <c r="F23" s="10"/>
      <c r="G23" s="11"/>
    </row>
    <row r="24" spans="2:7" ht="15" x14ac:dyDescent="0.35">
      <c r="B24" s="12"/>
      <c r="C24" s="14"/>
      <c r="D24" s="15"/>
      <c r="E24" s="11"/>
      <c r="F24" s="15"/>
      <c r="G24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2C62-646D-46E2-A819-883589530B78}">
  <dimension ref="A1:M16"/>
  <sheetViews>
    <sheetView workbookViewId="0">
      <selection activeCell="C7" sqref="C7"/>
    </sheetView>
  </sheetViews>
  <sheetFormatPr defaultRowHeight="14.4" x14ac:dyDescent="0.3"/>
  <cols>
    <col min="2" max="2" width="22.21875" customWidth="1"/>
    <col min="3" max="3" width="9.88671875" bestFit="1" customWidth="1"/>
    <col min="4" max="4" width="8" customWidth="1"/>
    <col min="5" max="5" width="9.88671875" bestFit="1" customWidth="1"/>
    <col min="6" max="6" width="8.6640625" customWidth="1"/>
    <col min="8" max="8" width="10.77734375" customWidth="1"/>
    <col min="9" max="9" width="25.5546875" bestFit="1" customWidth="1"/>
    <col min="10" max="10" width="9.88671875" bestFit="1" customWidth="1"/>
    <col min="11" max="11" width="8" customWidth="1"/>
    <col min="12" max="12" width="9.88671875" bestFit="1" customWidth="1"/>
    <col min="13" max="13" width="7.109375" customWidth="1"/>
  </cols>
  <sheetData>
    <row r="1" spans="1:13" ht="27" x14ac:dyDescent="0.6">
      <c r="A1" s="1" t="s">
        <v>5</v>
      </c>
      <c r="F1" s="2"/>
    </row>
    <row r="2" spans="1:13" ht="15" x14ac:dyDescent="0.35">
      <c r="A2" s="30" t="s">
        <v>4</v>
      </c>
      <c r="B2" s="31"/>
      <c r="F2" s="2"/>
    </row>
    <row r="3" spans="1:13" ht="15" x14ac:dyDescent="0.3">
      <c r="A3" s="3"/>
      <c r="B3" s="4" t="s">
        <v>6</v>
      </c>
      <c r="C3" s="5">
        <v>2019</v>
      </c>
      <c r="D3" s="7"/>
      <c r="E3" s="5">
        <v>2018</v>
      </c>
      <c r="F3" s="7"/>
      <c r="H3" s="3"/>
      <c r="I3" s="4" t="s">
        <v>7</v>
      </c>
      <c r="J3" s="6">
        <f>C3</f>
        <v>2019</v>
      </c>
      <c r="K3" s="7"/>
      <c r="L3" s="6">
        <f>E3</f>
        <v>2018</v>
      </c>
      <c r="M3" s="7"/>
    </row>
    <row r="4" spans="1:13" ht="15" x14ac:dyDescent="0.35">
      <c r="A4" s="12"/>
      <c r="B4" s="13" t="s">
        <v>15</v>
      </c>
      <c r="C4" s="17">
        <v>0</v>
      </c>
      <c r="D4" s="18"/>
      <c r="E4" s="17">
        <v>0</v>
      </c>
      <c r="F4" s="18"/>
      <c r="H4" s="12"/>
      <c r="I4" s="13" t="s">
        <v>22</v>
      </c>
      <c r="J4" s="17">
        <f>L10</f>
        <v>36</v>
      </c>
      <c r="K4" s="18"/>
      <c r="L4" s="17">
        <v>1814</v>
      </c>
      <c r="M4" s="18"/>
    </row>
    <row r="5" spans="1:13" ht="15" x14ac:dyDescent="0.35">
      <c r="A5" s="12"/>
      <c r="B5" s="13" t="s">
        <v>15</v>
      </c>
      <c r="C5" s="17">
        <v>0</v>
      </c>
      <c r="D5" s="18"/>
      <c r="E5" s="17">
        <v>0</v>
      </c>
      <c r="F5" s="18"/>
      <c r="H5" s="12"/>
      <c r="I5" s="13" t="s">
        <v>21</v>
      </c>
      <c r="J5" s="46">
        <f>'W&amp;V 2018-2019'!D22</f>
        <v>1531.0299999999997</v>
      </c>
      <c r="K5" s="18"/>
      <c r="L5" s="46">
        <f>'W&amp;V 2018-2019'!F22</f>
        <v>-1778</v>
      </c>
      <c r="M5" s="18"/>
    </row>
    <row r="6" spans="1:13" ht="15" x14ac:dyDescent="0.35">
      <c r="A6" s="12"/>
      <c r="B6" s="14" t="s">
        <v>8</v>
      </c>
      <c r="C6" s="15">
        <f>SUM(C4:C5)</f>
        <v>0</v>
      </c>
      <c r="D6" s="18"/>
      <c r="E6" s="15">
        <f>SUM(E4:E5)</f>
        <v>0</v>
      </c>
      <c r="F6" s="18"/>
      <c r="H6" s="12"/>
      <c r="I6" s="14" t="s">
        <v>24</v>
      </c>
      <c r="J6" s="15">
        <f>SUM(J4:J5)</f>
        <v>1567.0299999999997</v>
      </c>
      <c r="K6" s="18"/>
      <c r="L6" s="15">
        <f>SUM(L4:L5)</f>
        <v>36</v>
      </c>
      <c r="M6" s="18"/>
    </row>
    <row r="7" spans="1:13" ht="15" x14ac:dyDescent="0.35">
      <c r="A7" s="12"/>
      <c r="B7" s="9" t="s">
        <v>23</v>
      </c>
      <c r="C7" s="17">
        <f>(J6)</f>
        <v>1567.0299999999997</v>
      </c>
      <c r="D7" s="18"/>
      <c r="E7" s="17">
        <f>(L6)</f>
        <v>36</v>
      </c>
      <c r="F7" s="18"/>
      <c r="H7" s="12"/>
      <c r="I7" s="13"/>
      <c r="J7" s="17"/>
      <c r="K7" s="18"/>
      <c r="L7" s="17"/>
      <c r="M7" s="18"/>
    </row>
    <row r="8" spans="1:13" ht="15" x14ac:dyDescent="0.35">
      <c r="A8" s="12"/>
      <c r="B8" s="14" t="s">
        <v>9</v>
      </c>
      <c r="C8" s="15">
        <f>SUM(C7:C7)</f>
        <v>1567.0299999999997</v>
      </c>
      <c r="D8" s="18"/>
      <c r="E8" s="15">
        <f>SUM(E7:E7)</f>
        <v>36</v>
      </c>
      <c r="F8" s="18"/>
      <c r="H8" s="12"/>
      <c r="I8" s="14"/>
      <c r="J8" s="15"/>
      <c r="K8" s="18"/>
      <c r="L8" s="15"/>
      <c r="M8" s="18"/>
    </row>
    <row r="9" spans="1:13" ht="15" x14ac:dyDescent="0.35">
      <c r="A9" s="12"/>
      <c r="B9" s="14"/>
      <c r="C9" s="15"/>
      <c r="D9" s="18"/>
      <c r="E9" s="15"/>
      <c r="F9" s="18"/>
      <c r="H9" s="12"/>
      <c r="I9" s="14"/>
      <c r="J9" s="15"/>
      <c r="K9" s="18"/>
      <c r="L9" s="15"/>
      <c r="M9" s="18"/>
    </row>
    <row r="10" spans="1:13" ht="15" x14ac:dyDescent="0.35">
      <c r="A10" s="19"/>
      <c r="B10" s="20" t="s">
        <v>10</v>
      </c>
      <c r="C10" s="21">
        <f>C8+C6</f>
        <v>1567.0299999999997</v>
      </c>
      <c r="D10" s="18"/>
      <c r="E10" s="21">
        <f>E8+E6</f>
        <v>36</v>
      </c>
      <c r="F10" s="18"/>
      <c r="H10" s="19"/>
      <c r="I10" s="20" t="s">
        <v>11</v>
      </c>
      <c r="J10" s="21">
        <f>SUM(J6:J8)</f>
        <v>1567.0299999999997</v>
      </c>
      <c r="K10" s="47"/>
      <c r="L10" s="21">
        <f t="shared" ref="L10" si="0">SUM(L6:L8)</f>
        <v>36</v>
      </c>
      <c r="M10" s="18"/>
    </row>
    <row r="11" spans="1:13" x14ac:dyDescent="0.3">
      <c r="F11" s="2"/>
    </row>
    <row r="12" spans="1:13" x14ac:dyDescent="0.3">
      <c r="A12" s="23"/>
      <c r="B12" s="24"/>
      <c r="C12" s="25"/>
      <c r="D12" s="22"/>
      <c r="E12" s="25"/>
    </row>
    <row r="13" spans="1:13" x14ac:dyDescent="0.3">
      <c r="A13" s="23"/>
      <c r="B13" s="24"/>
      <c r="C13" s="25"/>
      <c r="D13" s="22"/>
      <c r="E13" s="25"/>
    </row>
    <row r="14" spans="1:13" ht="15" x14ac:dyDescent="0.35">
      <c r="A14" s="23"/>
      <c r="B14" s="24"/>
      <c r="C14" s="26"/>
      <c r="D14" s="22"/>
      <c r="E14" s="26"/>
    </row>
    <row r="15" spans="1:13" x14ac:dyDescent="0.3">
      <c r="A15" s="23"/>
      <c r="B15" s="24"/>
      <c r="C15" s="25"/>
      <c r="D15" s="22"/>
      <c r="E15" s="25"/>
    </row>
    <row r="16" spans="1:13" x14ac:dyDescent="0.3">
      <c r="A16" s="23"/>
      <c r="B16" s="24"/>
      <c r="C16" s="27"/>
      <c r="D16" s="22"/>
      <c r="E1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A7AC-BCED-475F-8833-EE8200E1CCE3}">
  <dimension ref="A1:F23"/>
  <sheetViews>
    <sheetView workbookViewId="0">
      <selection activeCell="C16" sqref="C16"/>
    </sheetView>
  </sheetViews>
  <sheetFormatPr defaultRowHeight="14.4" x14ac:dyDescent="0.3"/>
  <cols>
    <col min="1" max="1" width="8.88671875" style="34"/>
    <col min="2" max="2" width="36.33203125" style="34" customWidth="1"/>
    <col min="3" max="3" width="33.77734375" style="34" customWidth="1"/>
    <col min="4" max="4" width="32.77734375" style="34" customWidth="1"/>
    <col min="5" max="5" width="16.33203125" style="34" customWidth="1"/>
    <col min="6" max="6" width="28.109375" style="34" customWidth="1"/>
    <col min="7" max="16384" width="8.88671875" style="34"/>
  </cols>
  <sheetData>
    <row r="1" spans="1:6" ht="18" x14ac:dyDescent="0.3">
      <c r="A1" s="32"/>
      <c r="B1" s="33" t="s">
        <v>25</v>
      </c>
      <c r="C1" s="32"/>
      <c r="D1" s="32"/>
      <c r="E1" s="32"/>
      <c r="F1" s="32"/>
    </row>
    <row r="2" spans="1:6" x14ac:dyDescent="0.3">
      <c r="A2" s="32"/>
      <c r="B2" s="32"/>
      <c r="C2" s="32"/>
      <c r="D2" s="32"/>
      <c r="E2" s="32"/>
      <c r="F2" s="32"/>
    </row>
    <row r="3" spans="1:6" x14ac:dyDescent="0.3">
      <c r="A3" s="32"/>
      <c r="B3" s="32"/>
      <c r="C3" s="32"/>
      <c r="D3" s="32"/>
      <c r="E3" s="32"/>
      <c r="F3" s="32"/>
    </row>
    <row r="4" spans="1:6" x14ac:dyDescent="0.3">
      <c r="A4" s="32"/>
      <c r="B4" s="32"/>
      <c r="C4" s="35" t="s">
        <v>26</v>
      </c>
      <c r="D4" s="32"/>
      <c r="E4" s="32"/>
      <c r="F4" s="32"/>
    </row>
    <row r="5" spans="1:6" x14ac:dyDescent="0.3">
      <c r="A5" s="32"/>
      <c r="B5" s="36" t="s">
        <v>27</v>
      </c>
      <c r="C5" s="32"/>
      <c r="D5" s="32"/>
      <c r="E5" s="32"/>
      <c r="F5" s="32"/>
    </row>
    <row r="6" spans="1:6" x14ac:dyDescent="0.3">
      <c r="A6" s="32"/>
      <c r="B6" s="36" t="s">
        <v>28</v>
      </c>
      <c r="C6" s="37">
        <v>25</v>
      </c>
      <c r="D6" s="32"/>
      <c r="E6" s="32"/>
      <c r="F6" s="32"/>
    </row>
    <row r="7" spans="1:6" x14ac:dyDescent="0.3">
      <c r="A7" s="32"/>
      <c r="B7" s="38" t="s">
        <v>29</v>
      </c>
      <c r="C7" s="39">
        <f>SUM(C6)</f>
        <v>25</v>
      </c>
      <c r="D7" s="32"/>
      <c r="E7" s="32"/>
      <c r="F7" s="32"/>
    </row>
    <row r="8" spans="1:6" x14ac:dyDescent="0.3">
      <c r="A8" s="32"/>
      <c r="B8" s="32"/>
      <c r="C8" s="32"/>
      <c r="D8" s="32"/>
      <c r="E8" s="32"/>
      <c r="F8" s="32"/>
    </row>
    <row r="9" spans="1:6" x14ac:dyDescent="0.3">
      <c r="A9" s="32"/>
      <c r="B9" s="32"/>
      <c r="C9" s="32"/>
      <c r="D9" s="32"/>
      <c r="E9" s="32"/>
      <c r="F9" s="32"/>
    </row>
    <row r="10" spans="1:6" x14ac:dyDescent="0.3">
      <c r="A10" s="32"/>
      <c r="B10" s="32"/>
      <c r="C10" s="35"/>
      <c r="D10" s="32"/>
      <c r="E10" s="32"/>
      <c r="F10" s="32"/>
    </row>
    <row r="11" spans="1:6" x14ac:dyDescent="0.3">
      <c r="A11" s="32"/>
      <c r="B11" s="36" t="s">
        <v>30</v>
      </c>
      <c r="C11" s="32"/>
      <c r="D11" s="32"/>
      <c r="E11" s="32"/>
      <c r="F11" s="32"/>
    </row>
    <row r="12" spans="1:6" ht="28.8" x14ac:dyDescent="0.3">
      <c r="A12" s="32"/>
      <c r="B12" s="36" t="s">
        <v>31</v>
      </c>
      <c r="C12" s="37">
        <v>1112</v>
      </c>
      <c r="D12" s="32"/>
      <c r="E12" s="32"/>
      <c r="F12" s="32"/>
    </row>
    <row r="13" spans="1:6" x14ac:dyDescent="0.3">
      <c r="A13" s="32"/>
      <c r="B13" s="36" t="s">
        <v>32</v>
      </c>
      <c r="C13" s="37">
        <v>300</v>
      </c>
      <c r="D13" s="32"/>
      <c r="E13" s="32"/>
      <c r="F13" s="32"/>
    </row>
    <row r="14" spans="1:6" ht="28.8" x14ac:dyDescent="0.3">
      <c r="A14" s="32"/>
      <c r="B14" s="36" t="s">
        <v>33</v>
      </c>
      <c r="C14" s="37">
        <v>235</v>
      </c>
      <c r="D14" s="32"/>
      <c r="E14" s="32"/>
      <c r="F14" s="32"/>
    </row>
    <row r="15" spans="1:6" ht="28.8" x14ac:dyDescent="0.3">
      <c r="A15" s="32"/>
      <c r="B15" s="36" t="s">
        <v>34</v>
      </c>
      <c r="C15" s="37">
        <v>156</v>
      </c>
      <c r="D15" s="32"/>
      <c r="E15" s="32"/>
      <c r="F15" s="32"/>
    </row>
    <row r="16" spans="1:6" x14ac:dyDescent="0.3">
      <c r="A16" s="32"/>
      <c r="B16" s="38" t="s">
        <v>29</v>
      </c>
      <c r="C16" s="39">
        <f>SUM(C12:C15)</f>
        <v>1803</v>
      </c>
      <c r="D16" s="32"/>
      <c r="E16" s="44">
        <f>SUM(C7-C16)</f>
        <v>-1778</v>
      </c>
      <c r="F16" s="32" t="s">
        <v>21</v>
      </c>
    </row>
    <row r="17" spans="1:6" x14ac:dyDescent="0.3">
      <c r="A17" s="32"/>
      <c r="B17" s="32"/>
      <c r="C17" s="32"/>
      <c r="D17" s="32"/>
      <c r="E17" s="32"/>
      <c r="F17" s="32"/>
    </row>
    <row r="18" spans="1:6" x14ac:dyDescent="0.3">
      <c r="A18" s="32"/>
      <c r="B18" s="32"/>
      <c r="C18" s="32"/>
      <c r="D18" s="32"/>
      <c r="E18" s="32"/>
      <c r="F18" s="32"/>
    </row>
    <row r="19" spans="1:6" x14ac:dyDescent="0.3">
      <c r="A19" s="32"/>
      <c r="B19" s="32"/>
      <c r="C19" s="35" t="s">
        <v>35</v>
      </c>
      <c r="D19" s="35" t="s">
        <v>36</v>
      </c>
      <c r="E19" s="40" t="s">
        <v>37</v>
      </c>
      <c r="F19" s="32"/>
    </row>
    <row r="20" spans="1:6" x14ac:dyDescent="0.3">
      <c r="A20" s="32"/>
      <c r="B20" s="32" t="s">
        <v>58</v>
      </c>
      <c r="C20" s="37">
        <v>811</v>
      </c>
      <c r="D20" s="41">
        <v>36</v>
      </c>
      <c r="E20" s="51">
        <f>(C7-C16+(C21-D21))</f>
        <v>-775</v>
      </c>
      <c r="F20" s="32"/>
    </row>
    <row r="21" spans="1:6" x14ac:dyDescent="0.3">
      <c r="A21" s="32"/>
      <c r="B21" s="32" t="s">
        <v>38</v>
      </c>
      <c r="C21" s="37">
        <v>1003</v>
      </c>
      <c r="D21" s="41">
        <v>0</v>
      </c>
      <c r="E21" s="51">
        <f>D21-C21</f>
        <v>-1003</v>
      </c>
      <c r="F21" s="32"/>
    </row>
    <row r="22" spans="1:6" x14ac:dyDescent="0.3">
      <c r="A22" s="32"/>
      <c r="B22" s="32" t="s">
        <v>39</v>
      </c>
      <c r="C22" s="39">
        <f>SUM(C20:C21)</f>
        <v>1814</v>
      </c>
      <c r="D22" s="43">
        <f>SUM(D20:D21)</f>
        <v>36</v>
      </c>
      <c r="E22" s="51">
        <f>SUM(E20:E21)</f>
        <v>-1778</v>
      </c>
      <c r="F22" s="32" t="s">
        <v>55</v>
      </c>
    </row>
    <row r="23" spans="1:6" x14ac:dyDescent="0.3">
      <c r="A23" s="32"/>
      <c r="B23" s="32"/>
      <c r="C23" s="32"/>
      <c r="D23" s="32"/>
      <c r="E23" s="32"/>
      <c r="F23" s="32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BEAE-9EB6-4193-B5F3-537A8039084F}">
  <dimension ref="A1:F28"/>
  <sheetViews>
    <sheetView tabSelected="1" topLeftCell="A4" workbookViewId="0">
      <selection activeCell="D25" sqref="D25"/>
    </sheetView>
  </sheetViews>
  <sheetFormatPr defaultRowHeight="14.4" x14ac:dyDescent="0.3"/>
  <cols>
    <col min="1" max="1" width="8.88671875" style="34"/>
    <col min="2" max="2" width="44.109375" style="34" customWidth="1"/>
    <col min="3" max="3" width="33.77734375" style="34" customWidth="1"/>
    <col min="4" max="4" width="32.77734375" style="34" customWidth="1"/>
    <col min="5" max="5" width="16.33203125" style="34" customWidth="1"/>
    <col min="6" max="6" width="20.88671875" style="34" customWidth="1"/>
    <col min="7" max="16384" width="8.88671875" style="34"/>
  </cols>
  <sheetData>
    <row r="1" spans="1:6" ht="18" x14ac:dyDescent="0.3">
      <c r="A1" s="32"/>
      <c r="B1" s="33" t="s">
        <v>40</v>
      </c>
      <c r="C1" s="32"/>
      <c r="D1" s="32"/>
      <c r="E1" s="32"/>
      <c r="F1" s="32"/>
    </row>
    <row r="2" spans="1:6" x14ac:dyDescent="0.3">
      <c r="A2" s="32"/>
      <c r="B2" s="32"/>
      <c r="C2" s="32"/>
      <c r="D2" s="32"/>
      <c r="E2" s="32"/>
      <c r="F2" s="32"/>
    </row>
    <row r="3" spans="1:6" x14ac:dyDescent="0.3">
      <c r="A3" s="32"/>
      <c r="B3" s="32"/>
      <c r="C3" s="32"/>
      <c r="D3" s="32"/>
      <c r="E3" s="32"/>
      <c r="F3" s="32"/>
    </row>
    <row r="4" spans="1:6" x14ac:dyDescent="0.3">
      <c r="A4" s="32"/>
      <c r="B4" s="32"/>
      <c r="C4" s="35" t="s">
        <v>26</v>
      </c>
      <c r="D4" s="32"/>
      <c r="E4" s="32"/>
      <c r="F4" s="32"/>
    </row>
    <row r="5" spans="1:6" x14ac:dyDescent="0.3">
      <c r="A5" s="32"/>
      <c r="B5" s="36" t="s">
        <v>48</v>
      </c>
      <c r="C5" s="32"/>
      <c r="D5" s="32"/>
      <c r="E5" s="32"/>
      <c r="F5" s="32"/>
    </row>
    <row r="6" spans="1:6" x14ac:dyDescent="0.3">
      <c r="A6" s="32"/>
      <c r="B6" s="36" t="s">
        <v>56</v>
      </c>
      <c r="C6" s="37">
        <v>5192</v>
      </c>
      <c r="D6" s="32"/>
      <c r="E6" s="32"/>
      <c r="F6" s="32"/>
    </row>
    <row r="7" spans="1:6" x14ac:dyDescent="0.3">
      <c r="A7" s="32"/>
      <c r="B7" s="36" t="s">
        <v>45</v>
      </c>
      <c r="C7" s="37">
        <v>275</v>
      </c>
      <c r="D7" s="32"/>
      <c r="E7" s="32"/>
      <c r="F7" s="32"/>
    </row>
    <row r="8" spans="1:6" x14ac:dyDescent="0.3">
      <c r="A8" s="32"/>
      <c r="B8" s="38" t="s">
        <v>29</v>
      </c>
      <c r="C8" s="39">
        <f>SUM(C6:C7)</f>
        <v>5467</v>
      </c>
      <c r="D8" s="32"/>
      <c r="E8" s="32"/>
      <c r="F8" s="32"/>
    </row>
    <row r="9" spans="1:6" x14ac:dyDescent="0.3">
      <c r="A9" s="32"/>
      <c r="B9" s="32"/>
      <c r="C9" s="32"/>
      <c r="D9" s="32"/>
      <c r="E9" s="32"/>
      <c r="F9" s="32"/>
    </row>
    <row r="10" spans="1:6" x14ac:dyDescent="0.3">
      <c r="A10" s="32"/>
      <c r="B10" s="32"/>
      <c r="C10" s="32"/>
      <c r="D10" s="32"/>
      <c r="E10" s="32"/>
      <c r="F10" s="32"/>
    </row>
    <row r="11" spans="1:6" x14ac:dyDescent="0.3">
      <c r="A11" s="32"/>
      <c r="B11" s="32"/>
      <c r="C11" s="35"/>
      <c r="D11" s="32"/>
      <c r="E11" s="32"/>
      <c r="F11" s="32"/>
    </row>
    <row r="12" spans="1:6" x14ac:dyDescent="0.3">
      <c r="A12" s="32"/>
      <c r="B12" s="36" t="s">
        <v>30</v>
      </c>
      <c r="C12" s="32"/>
      <c r="D12" s="32"/>
      <c r="E12" s="32"/>
      <c r="F12" s="32"/>
    </row>
    <row r="13" spans="1:6" x14ac:dyDescent="0.3">
      <c r="A13" s="32"/>
      <c r="B13" s="36" t="s">
        <v>13</v>
      </c>
      <c r="C13" s="37">
        <v>150</v>
      </c>
      <c r="D13" s="32"/>
      <c r="E13" s="32"/>
      <c r="F13" s="32"/>
    </row>
    <row r="14" spans="1:6" x14ac:dyDescent="0.3">
      <c r="A14" s="32"/>
      <c r="B14" s="36" t="s">
        <v>43</v>
      </c>
      <c r="C14" s="37">
        <v>206</v>
      </c>
      <c r="D14" s="32"/>
      <c r="E14" s="32"/>
      <c r="F14" s="32"/>
    </row>
    <row r="15" spans="1:6" x14ac:dyDescent="0.3">
      <c r="A15" s="32"/>
      <c r="B15" s="36" t="s">
        <v>14</v>
      </c>
      <c r="C15" s="37">
        <v>734</v>
      </c>
      <c r="D15" s="32"/>
      <c r="E15" s="32"/>
      <c r="F15" s="32"/>
    </row>
    <row r="16" spans="1:6" x14ac:dyDescent="0.3">
      <c r="A16" s="32"/>
      <c r="B16" s="36" t="s">
        <v>17</v>
      </c>
      <c r="C16" s="37">
        <v>1257</v>
      </c>
      <c r="D16" s="32"/>
      <c r="E16" s="32"/>
      <c r="F16" s="32"/>
    </row>
    <row r="17" spans="1:6" x14ac:dyDescent="0.3">
      <c r="A17" s="32"/>
      <c r="B17" s="36" t="s">
        <v>54</v>
      </c>
      <c r="C17" s="37">
        <v>250</v>
      </c>
      <c r="D17" s="32" t="s">
        <v>50</v>
      </c>
      <c r="E17" s="32"/>
      <c r="F17" s="32"/>
    </row>
    <row r="18" spans="1:6" x14ac:dyDescent="0.3">
      <c r="A18" s="32"/>
      <c r="B18" s="36" t="s">
        <v>46</v>
      </c>
      <c r="C18" s="37">
        <v>520</v>
      </c>
      <c r="D18" s="32" t="s">
        <v>50</v>
      </c>
      <c r="E18" s="32"/>
      <c r="F18" s="32"/>
    </row>
    <row r="19" spans="1:6" x14ac:dyDescent="0.3">
      <c r="A19" s="32"/>
      <c r="B19" s="36" t="s">
        <v>47</v>
      </c>
      <c r="C19" s="37">
        <v>350</v>
      </c>
      <c r="D19" s="32" t="s">
        <v>50</v>
      </c>
      <c r="E19" s="32"/>
      <c r="F19" s="32"/>
    </row>
    <row r="20" spans="1:6" x14ac:dyDescent="0.3">
      <c r="A20" s="32"/>
      <c r="B20" s="36" t="s">
        <v>49</v>
      </c>
      <c r="C20" s="37">
        <v>469</v>
      </c>
      <c r="D20" s="32"/>
      <c r="E20" s="32"/>
      <c r="F20" s="32"/>
    </row>
    <row r="21" spans="1:6" x14ac:dyDescent="0.3">
      <c r="A21" s="32"/>
      <c r="B21" s="38" t="s">
        <v>29</v>
      </c>
      <c r="C21" s="39">
        <f>SUM(C13:C20)</f>
        <v>3936</v>
      </c>
      <c r="D21" s="32"/>
      <c r="E21" s="44">
        <f>(C8-C21)</f>
        <v>1531</v>
      </c>
      <c r="F21" s="32" t="s">
        <v>21</v>
      </c>
    </row>
    <row r="22" spans="1:6" x14ac:dyDescent="0.3">
      <c r="A22" s="32"/>
      <c r="B22" s="32"/>
      <c r="C22" s="32"/>
      <c r="D22" s="32"/>
      <c r="E22" s="32"/>
      <c r="F22" s="32"/>
    </row>
    <row r="23" spans="1:6" x14ac:dyDescent="0.3">
      <c r="A23" s="32"/>
      <c r="B23" s="32"/>
      <c r="C23" s="32"/>
      <c r="D23" s="32"/>
      <c r="E23" s="32"/>
      <c r="F23" s="32"/>
    </row>
    <row r="24" spans="1:6" x14ac:dyDescent="0.3">
      <c r="A24" s="32"/>
      <c r="B24" s="32"/>
      <c r="C24" s="35" t="s">
        <v>41</v>
      </c>
      <c r="D24" s="35" t="s">
        <v>42</v>
      </c>
      <c r="E24" s="40" t="s">
        <v>37</v>
      </c>
      <c r="F24" s="32"/>
    </row>
    <row r="25" spans="1:6" x14ac:dyDescent="0.3">
      <c r="A25" s="32"/>
      <c r="B25" s="32" t="s">
        <v>57</v>
      </c>
      <c r="C25" s="41">
        <v>36</v>
      </c>
      <c r="D25" s="41">
        <v>1567</v>
      </c>
      <c r="E25" s="42">
        <f>SUM(C8-C21+(D26-C26))</f>
        <v>1531</v>
      </c>
      <c r="F25" s="32"/>
    </row>
    <row r="26" spans="1:6" x14ac:dyDescent="0.3">
      <c r="A26" s="32"/>
      <c r="B26" s="32" t="s">
        <v>38</v>
      </c>
      <c r="C26" s="41">
        <v>0</v>
      </c>
      <c r="D26" s="41">
        <v>0</v>
      </c>
      <c r="E26" s="42">
        <f>D26-C26</f>
        <v>0</v>
      </c>
      <c r="F26" s="32"/>
    </row>
    <row r="27" spans="1:6" x14ac:dyDescent="0.3">
      <c r="A27" s="32"/>
      <c r="B27" s="32" t="s">
        <v>39</v>
      </c>
      <c r="C27" s="43">
        <f>SUM(C25:C26)</f>
        <v>36</v>
      </c>
      <c r="D27" s="43">
        <f>SUM(D25:D26)</f>
        <v>1567</v>
      </c>
      <c r="E27" s="50">
        <f>SUM(E25:E26)</f>
        <v>1531</v>
      </c>
      <c r="F27" s="32" t="s">
        <v>55</v>
      </c>
    </row>
    <row r="28" spans="1:6" x14ac:dyDescent="0.3">
      <c r="A28" s="32"/>
      <c r="B28" s="32"/>
      <c r="C28" s="32"/>
      <c r="D28" s="32"/>
      <c r="E28" s="32"/>
      <c r="F2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W&amp;V 2018-2019</vt:lpstr>
      <vt:lpstr>Balans 2018-2019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66</dc:creator>
  <cp:lastModifiedBy>jeroen 66</cp:lastModifiedBy>
  <dcterms:created xsi:type="dcterms:W3CDTF">2020-02-24T20:47:09Z</dcterms:created>
  <dcterms:modified xsi:type="dcterms:W3CDTF">2020-03-29T16:33:23Z</dcterms:modified>
</cp:coreProperties>
</file>